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3A4985B8-A2BE-454E-B5E1-4A8B4E8BC477}" xr6:coauthVersionLast="47" xr6:coauthVersionMax="47" xr10:uidLastSave="{00000000-0000-0000-0000-000000000000}"/>
  <bookViews>
    <workbookView xWindow="33915" yWindow="-1635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2" i="11" l="1"/>
  <c r="F22" i="11"/>
  <c r="F11" i="11" l="1"/>
  <c r="F14" i="11"/>
  <c r="F13" i="11"/>
  <c r="E11" i="11"/>
  <c r="E12" i="11"/>
  <c r="E14" i="11"/>
  <c r="E23" i="11"/>
  <c r="F23" i="11"/>
  <c r="E13" i="11"/>
  <c r="E22" i="11"/>
  <c r="E39" i="11"/>
  <c r="F39" i="11"/>
  <c r="G23" i="11" l="1"/>
  <c r="G22" i="11"/>
  <c r="G12" i="11"/>
  <c r="G22" i="1" l="1"/>
  <c r="G26" i="1"/>
  <c r="F19" i="11" l="1"/>
  <c r="F37" i="11" l="1"/>
  <c r="E37" i="11"/>
  <c r="E36" i="11"/>
  <c r="E34" i="11"/>
  <c r="E33" i="11"/>
  <c r="E32"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E12" i="12" l="1"/>
  <c r="F12" i="12"/>
  <c r="G39" i="1" l="1"/>
  <c r="G21" i="1"/>
  <c r="G28" i="1"/>
  <c r="G27" i="1"/>
  <c r="G34" i="1"/>
  <c r="G30" i="1"/>
  <c r="G14" i="1"/>
  <c r="G11" i="1"/>
  <c r="G12" i="1"/>
  <c r="G16" i="1"/>
  <c r="G36" i="1"/>
  <c r="G24" i="1"/>
  <c r="G15" i="1"/>
  <c r="G18" i="1"/>
  <c r="G20" i="1"/>
  <c r="G19" i="1"/>
  <c r="G37" i="1"/>
  <c r="G29" i="1"/>
  <c r="G38" i="1"/>
  <c r="G35" i="1"/>
  <c r="G31" i="1"/>
  <c r="G32" i="1"/>
  <c r="G33" i="1"/>
  <c r="G13" i="1"/>
  <c r="G25" i="1"/>
  <c r="G23" i="1"/>
  <c r="G35" i="11"/>
  <c r="G34" i="11"/>
  <c r="G18" i="11"/>
  <c r="G31" i="11"/>
  <c r="G30" i="11"/>
  <c r="G38" i="11"/>
  <c r="G13" i="11"/>
  <c r="G29" i="11"/>
  <c r="G20" i="11"/>
  <c r="G25" i="11"/>
  <c r="G11" i="11"/>
  <c r="G28" i="11"/>
  <c r="G19" i="11"/>
  <c r="G15" i="11"/>
  <c r="G37" i="11"/>
  <c r="G36" i="11"/>
  <c r="G24" i="11"/>
  <c r="G39" i="11"/>
  <c r="G21" i="11"/>
  <c r="G33" i="11"/>
  <c r="G27" i="11"/>
  <c r="G32" i="11"/>
  <c r="G14" i="11"/>
</calcChain>
</file>

<file path=xl/sharedStrings.xml><?xml version="1.0" encoding="utf-8"?>
<sst xmlns="http://schemas.openxmlformats.org/spreadsheetml/2006/main" count="158" uniqueCount="80">
  <si>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</si>
  <si>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</si>
  <si>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</si>
  <si>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</si>
  <si>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</si>
  <si>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</si>
  <si>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</si>
  <si>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</si>
  <si>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</si>
  <si>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</si>
  <si>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</si>
  <si>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</si>
  <si>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</si>
  <si>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</si>
  <si>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</si>
  <si>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</si>
  <si>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</si>
  <si>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</si>
  <si>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</si>
  <si>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</si>
  <si>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</si>
  <si>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</si>
  <si>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</si>
  <si>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</si>
  <si>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</si>
  <si>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</si>
  <si>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</si>
  <si>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</si>
  <si>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</si>
  <si>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</si>
  <si>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</si>
  <si>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</si>
  <si>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</si>
  <si>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</si>
  <si>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</si>
  <si>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</si>
  <si>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</si>
  <si>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</si>
  <si>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</si>
  <si>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</si>
  <si>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</si>
  <si>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</si>
  <si>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</si>
  <si>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</si>
  <si>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</si>
  <si>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</si>
  <si>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</si>
  <si>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</si>
  <si>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</si>
  <si>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</si>
  <si>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</si>
  <si>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</si>
  <si>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</si>
  <si>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</si>
  <si>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</si>
  <si>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</si>
  <si>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</si>
  <si>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</si>
  <si>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</si>
  <si>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</si>
  <si>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</si>
  <si>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</si>
  <si>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</si>
  <si>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</si>
  <si>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</si>
  <si>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</si>
  <si>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</si>
  <si>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</si>
  <si>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</si>
  <si>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</si>
  <si>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</si>
  <si>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</si>
  <si>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</si>
  <si>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</si>
  <si>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</si>
  <si>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11/06/2026</t>
    </r>
  </si>
  <si>
    <t>(*)</t>
  </si>
  <si>
    <t>c</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</si>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</sst>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28575</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46180</v>
      </c>
      <c r="F7" s="140"/>
      <c r="G7" s="141"/>
      <c r="H7" s="77"/>
      <c r="I7" s="126">
        <f>D7</f>
        <v>46180</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46173</v>
      </c>
      <c r="K10" s="112">
        <f>D7-364</f>
        <v>45816</v>
      </c>
      <c r="L10" s="15"/>
      <c r="M10" s="95"/>
      <c r="N10" s="15"/>
      <c r="O10" s="15"/>
      <c r="S10" s="105"/>
      <c r="T10" s="106"/>
      <c r="U10" s="106"/>
      <c r="Y10" s="16"/>
    </row>
    <row r="11" spans="1:15421" s="17" customFormat="1" ht="15" customHeight="1" x14ac:dyDescent="0.35">
      <c r="B11" s="18" t="s">
        <v>23</v>
      </c>
      <c r="C11" s="43">
        <v>2</v>
      </c>
      <c r="D11" s="19">
        <v>156.21</v>
      </c>
      <c r="E11" s="127">
        <f t="shared" ref="E11:E27" si="0">IFERROR(IF(D11="na","na",IF(D11="","",IF(J11="","",D11/J11*100-100))),"na")</f>
        <v>-0.88197969543146826</v>
      </c>
      <c r="F11" s="127">
        <f t="shared" ref="F11:F39" si="1">IF(D11="na","na",IF(ISERROR(IF(D11="","",IF(K11="","",D11/K11*100-100))),0,IF(D11="","",IF(K11="","",D11/K11*100-100))))</f>
        <v>-23.053051573814088</v>
      </c>
      <c r="G11" s="19">
        <f t="shared" ref="G11:G19" si="2">IF(D11="na","na",D11*$D$41)</f>
        <v>135.10089638571426</v>
      </c>
      <c r="H11" s="128"/>
      <c r="I11" s="129"/>
      <c r="J11" s="19">
        <v>157.6</v>
      </c>
      <c r="K11" s="19">
        <v>203.01</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212.2</v>
      </c>
      <c r="E12" s="130">
        <f t="shared" si="0"/>
        <v>-0.74836295603368796</v>
      </c>
      <c r="F12" s="130">
        <f t="shared" si="1"/>
        <v>-2.7234232553363427</v>
      </c>
      <c r="G12" s="23">
        <f>IF(D12="na","na",D12*$D$41)</f>
        <v>183.52480771428569</v>
      </c>
      <c r="H12" s="128"/>
      <c r="I12" s="131"/>
      <c r="J12" s="23">
        <v>213.8</v>
      </c>
      <c r="K12" s="23">
        <v>218.14089999999999</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159.78530000000001</v>
      </c>
      <c r="E13" s="127">
        <f t="shared" si="0"/>
        <v>0.25297696541832693</v>
      </c>
      <c r="F13" s="127">
        <f t="shared" si="1"/>
        <v>-22.253692316225951</v>
      </c>
      <c r="G13" s="19">
        <f t="shared" si="2"/>
        <v>138.19305588157141</v>
      </c>
      <c r="H13" s="128"/>
      <c r="I13" s="129"/>
      <c r="J13" s="19">
        <v>159.38210000000001</v>
      </c>
      <c r="K13" s="19">
        <v>205.5214</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153.0635</v>
      </c>
      <c r="E14" s="130">
        <f t="shared" si="0"/>
        <v>0.68397230168717726</v>
      </c>
      <c r="F14" s="130">
        <f t="shared" si="1"/>
        <v>-29.164848316002889</v>
      </c>
      <c r="G14" s="23">
        <f t="shared" si="2"/>
        <v>132.37959192071426</v>
      </c>
      <c r="H14" s="128"/>
      <c r="I14" s="131"/>
      <c r="J14" s="23">
        <v>152.02369999999999</v>
      </c>
      <c r="K14" s="23">
        <v>216.08410000000001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169.14</v>
      </c>
      <c r="E15" s="127">
        <f t="shared" si="0"/>
        <v>-0.39455862434486733</v>
      </c>
      <c r="F15" s="127">
        <f t="shared" si="1"/>
        <v>-22.84463096432809</v>
      </c>
      <c r="G15" s="19">
        <f t="shared" si="2"/>
        <v>146.28362854285712</v>
      </c>
      <c r="H15" s="128"/>
      <c r="I15" s="129"/>
      <c r="J15" s="19">
        <v>169.81</v>
      </c>
      <c r="K15" s="19">
        <v>219.22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163.88</v>
      </c>
      <c r="E16" s="130">
        <f t="shared" si="0"/>
        <v>-0.38901045465597406</v>
      </c>
      <c r="F16" s="130">
        <f t="shared" si="1"/>
        <v>-19.83171900988161</v>
      </c>
      <c r="G16" s="23">
        <f t="shared" si="2"/>
        <v>141.73442737142855</v>
      </c>
      <c r="H16" s="128"/>
      <c r="I16" s="131"/>
      <c r="J16" s="23">
        <v>164.52</v>
      </c>
      <c r="K16" s="23">
        <v>204.42</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76</v>
      </c>
      <c r="K17" s="19">
        <v>244.74</v>
      </c>
      <c r="L17" s="37"/>
      <c r="M17" s="96">
        <v>10</v>
      </c>
      <c r="N17" s="37"/>
      <c r="O17" s="6"/>
      <c r="P17" s="38"/>
      <c r="Q17" s="38"/>
      <c r="R17" s="38"/>
      <c r="S17" s="107">
        <v>44374</v>
      </c>
    </row>
    <row r="18" spans="2:19" s="17" customFormat="1" ht="15" customHeight="1" x14ac:dyDescent="0.35">
      <c r="B18" s="22" t="s">
        <v>1</v>
      </c>
      <c r="C18" s="44">
        <v>9</v>
      </c>
      <c r="D18" s="23">
        <v>163.1</v>
      </c>
      <c r="E18" s="130">
        <f t="shared" si="0"/>
        <v>0.14736583568708284</v>
      </c>
      <c r="F18" s="130">
        <f t="shared" si="1"/>
        <v>-25.514910718363254</v>
      </c>
      <c r="G18" s="23">
        <f t="shared" si="2"/>
        <v>141.05983099999997</v>
      </c>
      <c r="H18" s="128"/>
      <c r="I18" s="131"/>
      <c r="J18" s="23">
        <v>162.86000000000001</v>
      </c>
      <c r="K18" s="23">
        <v>218.97</v>
      </c>
      <c r="L18" s="39"/>
      <c r="M18" s="97">
        <v>11</v>
      </c>
      <c r="N18" s="39"/>
      <c r="O18" s="6"/>
      <c r="P18" s="38"/>
      <c r="Q18" s="38"/>
      <c r="R18" s="38"/>
      <c r="S18" s="107">
        <v>44367</v>
      </c>
    </row>
    <row r="19" spans="2:19" s="17" customFormat="1" ht="15" customHeight="1" x14ac:dyDescent="0.35">
      <c r="B19" s="18" t="s">
        <v>25</v>
      </c>
      <c r="C19" s="43">
        <v>10</v>
      </c>
      <c r="D19" s="19">
        <v>160</v>
      </c>
      <c r="E19" s="127">
        <f t="shared" si="0"/>
        <v>-0.62111801242235742</v>
      </c>
      <c r="F19" s="127">
        <f t="shared" si="1"/>
        <v>-17.948717948717956</v>
      </c>
      <c r="G19" s="19">
        <f t="shared" si="2"/>
        <v>138.37874285714284</v>
      </c>
      <c r="H19" s="128"/>
      <c r="I19" s="129"/>
      <c r="J19" s="19">
        <v>161</v>
      </c>
      <c r="K19" s="19">
        <v>195</v>
      </c>
      <c r="L19" s="37"/>
      <c r="M19" s="96">
        <v>12</v>
      </c>
      <c r="N19" s="37"/>
      <c r="O19" s="6"/>
      <c r="P19" s="38"/>
      <c r="Q19" s="38"/>
      <c r="R19" s="38"/>
      <c r="S19" s="107">
        <v>44360</v>
      </c>
    </row>
    <row r="20" spans="2:19" s="17" customFormat="1" ht="15" customHeight="1" x14ac:dyDescent="0.35">
      <c r="B20" s="22" t="s">
        <v>17</v>
      </c>
      <c r="C20" s="44">
        <v>11</v>
      </c>
      <c r="D20" s="23">
        <v>146.27000000000001</v>
      </c>
      <c r="E20" s="130">
        <f t="shared" si="0"/>
        <v>0.2467274347200572</v>
      </c>
      <c r="F20" s="130">
        <f t="shared" si="1"/>
        <v>-26.63389677484075</v>
      </c>
      <c r="G20" s="23">
        <f>IF(D20="na","na",D20*$D$41)</f>
        <v>126.50411698571428</v>
      </c>
      <c r="H20" s="128"/>
      <c r="I20" s="131"/>
      <c r="J20" s="23">
        <v>145.91</v>
      </c>
      <c r="K20" s="23">
        <v>199.37</v>
      </c>
      <c r="L20" s="39"/>
      <c r="M20" s="97">
        <v>13</v>
      </c>
      <c r="N20" s="39"/>
      <c r="O20" s="6"/>
      <c r="P20" s="38"/>
      <c r="Q20" s="38"/>
      <c r="R20" s="38"/>
      <c r="S20" s="107">
        <v>44353</v>
      </c>
    </row>
    <row r="21" spans="2:19" s="17" customFormat="1" ht="15" customHeight="1" x14ac:dyDescent="0.35">
      <c r="B21" s="18" t="s">
        <v>2</v>
      </c>
      <c r="C21" s="43">
        <v>12</v>
      </c>
      <c r="D21" s="19">
        <v>175.58</v>
      </c>
      <c r="E21" s="127">
        <f t="shared" si="0"/>
        <v>0.18258587241813018</v>
      </c>
      <c r="F21" s="127">
        <f t="shared" si="1"/>
        <v>-19.243859810505</v>
      </c>
      <c r="G21" s="19">
        <f>IF(D21="na","na",D21*$D$41)</f>
        <v>151.85337294285713</v>
      </c>
      <c r="H21" s="128"/>
      <c r="I21" s="129"/>
      <c r="J21" s="19">
        <v>175.26</v>
      </c>
      <c r="K21" s="19">
        <v>217.42</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197.11</v>
      </c>
      <c r="E23" s="127">
        <f t="shared" si="0"/>
        <v>-6.0842670993238812E-2</v>
      </c>
      <c r="F23" s="127">
        <f t="shared" si="1"/>
        <v>-6.2229411484846935</v>
      </c>
      <c r="G23" s="19">
        <f t="shared" si="3"/>
        <v>170.47396252857141</v>
      </c>
      <c r="H23" s="128"/>
      <c r="I23" s="129"/>
      <c r="J23" s="19">
        <v>197.23</v>
      </c>
      <c r="K23" s="19">
        <v>210.19</v>
      </c>
      <c r="L23" s="37"/>
      <c r="M23" s="96">
        <v>16</v>
      </c>
      <c r="N23" s="37"/>
      <c r="O23" s="6"/>
      <c r="P23" s="38"/>
      <c r="Q23" s="38"/>
      <c r="R23" s="38"/>
      <c r="S23" s="107">
        <v>44332</v>
      </c>
    </row>
    <row r="24" spans="2:19" s="17" customFormat="1" ht="15" customHeight="1" x14ac:dyDescent="0.35">
      <c r="B24" s="22" t="s">
        <v>20</v>
      </c>
      <c r="C24" s="44">
        <v>15</v>
      </c>
      <c r="D24" s="23">
        <v>171.04</v>
      </c>
      <c r="E24" s="130">
        <f t="shared" si="0"/>
        <v>0.74807091947928939</v>
      </c>
      <c r="F24" s="130">
        <f t="shared" si="1"/>
        <v>-27.343783186780513</v>
      </c>
      <c r="G24" s="23">
        <f t="shared" si="3"/>
        <v>147.92687611428568</v>
      </c>
      <c r="H24" s="128"/>
      <c r="I24" s="131"/>
      <c r="J24" s="23">
        <v>169.77</v>
      </c>
      <c r="K24" s="23">
        <v>235.41</v>
      </c>
      <c r="L24" s="39"/>
      <c r="M24" s="97">
        <v>17</v>
      </c>
      <c r="N24" s="39"/>
      <c r="O24" s="6"/>
      <c r="P24" s="38"/>
      <c r="Q24" s="38"/>
      <c r="R24" s="38"/>
      <c r="S24" s="107">
        <v>44325</v>
      </c>
    </row>
    <row r="25" spans="2:19" s="17" customFormat="1" ht="15" customHeight="1" x14ac:dyDescent="0.35">
      <c r="B25" s="18" t="s">
        <v>18</v>
      </c>
      <c r="C25" s="43">
        <v>16</v>
      </c>
      <c r="D25" s="19">
        <v>161.69999999999999</v>
      </c>
      <c r="E25" s="127">
        <f t="shared" si="0"/>
        <v>-3.243178554332232</v>
      </c>
      <c r="F25" s="127">
        <f t="shared" si="1"/>
        <v>-28.932448468333845</v>
      </c>
      <c r="G25" s="19">
        <f t="shared" si="3"/>
        <v>139.84901699999998</v>
      </c>
      <c r="H25" s="128"/>
      <c r="I25" s="129"/>
      <c r="J25" s="19">
        <v>167.12</v>
      </c>
      <c r="K25" s="19">
        <v>227.53</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154.7834</v>
      </c>
      <c r="E27" s="127">
        <f t="shared" si="0"/>
        <v>-1.4002914991311002</v>
      </c>
      <c r="F27" s="127">
        <f t="shared" si="1"/>
        <v>-27.927435445531188</v>
      </c>
      <c r="G27" s="19">
        <f t="shared" si="3"/>
        <v>133.86707691971426</v>
      </c>
      <c r="H27" s="128"/>
      <c r="I27" s="129"/>
      <c r="J27" s="19">
        <v>156.98159999999999</v>
      </c>
      <c r="K27" s="19">
        <v>214.76050000000001</v>
      </c>
      <c r="L27" s="37"/>
      <c r="M27" s="96">
        <v>20</v>
      </c>
      <c r="N27" s="37"/>
      <c r="O27" s="6"/>
      <c r="P27" s="38"/>
      <c r="Q27" s="38"/>
      <c r="R27" s="38"/>
      <c r="S27" s="107">
        <v>44304</v>
      </c>
    </row>
    <row r="28" spans="2:19" s="17" customFormat="1" ht="15" customHeight="1" x14ac:dyDescent="0.35">
      <c r="B28" s="22" t="s">
        <v>41</v>
      </c>
      <c r="C28" s="44">
        <v>19</v>
      </c>
      <c r="D28" s="23">
        <v>240.05</v>
      </c>
      <c r="E28" s="130">
        <f>IFERROR(IF(D28="na","na",IF(D28="","",IF(J28="","",D28/J28*100-100))),"na")</f>
        <v>-1.7155257124140206</v>
      </c>
      <c r="F28" s="130">
        <f t="shared" si="1"/>
        <v>-1.6792955150522175</v>
      </c>
      <c r="G28" s="23">
        <f t="shared" si="3"/>
        <v>207.61135764285712</v>
      </c>
      <c r="H28" s="128"/>
      <c r="I28" s="131"/>
      <c r="J28" s="23">
        <v>244.24</v>
      </c>
      <c r="K28" s="23">
        <v>244.15</v>
      </c>
      <c r="L28" s="39"/>
      <c r="M28" s="97">
        <v>21</v>
      </c>
      <c r="N28" s="39"/>
      <c r="O28" s="6"/>
      <c r="P28" s="38"/>
      <c r="Q28" s="38"/>
      <c r="R28" s="38"/>
      <c r="S28" s="107">
        <v>44297</v>
      </c>
    </row>
    <row r="29" spans="2:19" s="17" customFormat="1" ht="15" customHeight="1" x14ac:dyDescent="0.35">
      <c r="B29" s="18" t="s">
        <v>4</v>
      </c>
      <c r="C29" s="43">
        <v>20</v>
      </c>
      <c r="D29" s="19">
        <v>119.84</v>
      </c>
      <c r="E29" s="127">
        <f t="shared" ref="E29:E38" si="4">IFERROR(IF(D29="na","na",IF(D29="","",IF(J29="","",D29/J29*100-100))),"na")</f>
        <v>5.8445353594407834E-2</v>
      </c>
      <c r="F29" s="127">
        <f t="shared" si="1"/>
        <v>-35.031985254255673</v>
      </c>
      <c r="G29" s="19">
        <f t="shared" ref="G29:G34" si="5">IF(D29="na","na",D29*$D$41)</f>
        <v>103.64567839999998</v>
      </c>
      <c r="H29" s="128"/>
      <c r="I29" s="129"/>
      <c r="J29" s="19">
        <v>119.77</v>
      </c>
      <c r="K29" s="19">
        <v>184.46</v>
      </c>
      <c r="L29" s="37"/>
      <c r="M29" s="96">
        <v>22</v>
      </c>
      <c r="N29" s="37"/>
      <c r="O29" s="6"/>
      <c r="P29" s="38"/>
      <c r="Q29" s="38"/>
      <c r="R29" s="38"/>
      <c r="S29" s="107">
        <v>44290</v>
      </c>
    </row>
    <row r="30" spans="2:19" s="17" customFormat="1" ht="15" customHeight="1" x14ac:dyDescent="0.35">
      <c r="B30" s="22" t="s">
        <v>11</v>
      </c>
      <c r="C30" s="44">
        <v>21</v>
      </c>
      <c r="D30" s="23">
        <v>185.94</v>
      </c>
      <c r="E30" s="130">
        <f t="shared" si="4"/>
        <v>0.42125729099157638</v>
      </c>
      <c r="F30" s="130">
        <f t="shared" si="1"/>
        <v>-18.728965426810603</v>
      </c>
      <c r="G30" s="23">
        <f t="shared" si="5"/>
        <v>160.81339654285711</v>
      </c>
      <c r="H30" s="128"/>
      <c r="I30" s="131"/>
      <c r="J30" s="23">
        <v>185.16</v>
      </c>
      <c r="K30" s="23">
        <v>228.79</v>
      </c>
      <c r="L30" s="39"/>
      <c r="M30" s="97">
        <v>23</v>
      </c>
      <c r="N30" s="39"/>
      <c r="O30" s="6"/>
      <c r="P30" s="38"/>
      <c r="Q30" s="38"/>
      <c r="R30" s="38"/>
      <c r="S30" s="107">
        <v>44283</v>
      </c>
    </row>
    <row r="31" spans="2:19" s="17" customFormat="1" ht="15" customHeight="1" x14ac:dyDescent="0.35">
      <c r="B31" s="18" t="s">
        <v>12</v>
      </c>
      <c r="C31" s="43">
        <v>22</v>
      </c>
      <c r="D31" s="19">
        <v>154.34870000000001</v>
      </c>
      <c r="E31" s="127">
        <f t="shared" si="4"/>
        <v>0.50798144933274614</v>
      </c>
      <c r="F31" s="127">
        <f t="shared" si="1"/>
        <v>-27.634110103038438</v>
      </c>
      <c r="G31" s="19">
        <f t="shared" si="5"/>
        <v>133.49111917271426</v>
      </c>
      <c r="H31" s="128"/>
      <c r="I31" s="129"/>
      <c r="J31" s="19">
        <v>153.5686</v>
      </c>
      <c r="K31" s="19">
        <v>213.2893</v>
      </c>
      <c r="L31" s="37"/>
      <c r="M31" s="96">
        <v>24</v>
      </c>
      <c r="N31" s="37"/>
      <c r="O31" s="6"/>
      <c r="P31" s="38"/>
      <c r="Q31" s="38"/>
      <c r="R31" s="38"/>
      <c r="S31" s="107">
        <v>44276</v>
      </c>
    </row>
    <row r="32" spans="2:19" s="17" customFormat="1" ht="15" customHeight="1" x14ac:dyDescent="0.35">
      <c r="B32" s="22" t="s">
        <v>8</v>
      </c>
      <c r="C32" s="44">
        <v>23</v>
      </c>
      <c r="D32" s="23">
        <v>178.04</v>
      </c>
      <c r="E32" s="130">
        <f t="shared" si="4"/>
        <v>0.53645039245580506</v>
      </c>
      <c r="F32" s="130">
        <f t="shared" si="1"/>
        <v>-25.51250941343821</v>
      </c>
      <c r="G32" s="23">
        <f t="shared" si="5"/>
        <v>153.98094611428567</v>
      </c>
      <c r="H32" s="128"/>
      <c r="I32" s="131"/>
      <c r="J32" s="23">
        <v>177.09</v>
      </c>
      <c r="K32" s="23">
        <v>239.02</v>
      </c>
      <c r="L32" s="39"/>
      <c r="M32" s="97">
        <v>25</v>
      </c>
      <c r="N32" s="39"/>
      <c r="O32" s="6"/>
      <c r="P32" s="38"/>
      <c r="Q32" s="38"/>
      <c r="R32" s="38"/>
      <c r="S32" s="107">
        <v>44269</v>
      </c>
    </row>
    <row r="33" spans="2:21" s="17" customFormat="1" ht="15" customHeight="1" x14ac:dyDescent="0.35">
      <c r="B33" s="18" t="s">
        <v>15</v>
      </c>
      <c r="C33" s="43">
        <v>24</v>
      </c>
      <c r="D33" s="19">
        <v>132.5386</v>
      </c>
      <c r="E33" s="127">
        <f t="shared" si="4"/>
        <v>3.2474927903603685</v>
      </c>
      <c r="F33" s="127">
        <f t="shared" si="1"/>
        <v>-31.941964686883011</v>
      </c>
      <c r="G33" s="19">
        <f t="shared" si="5"/>
        <v>114.6282803002857</v>
      </c>
      <c r="H33" s="128"/>
      <c r="I33" s="129"/>
      <c r="J33" s="19">
        <v>128.3698</v>
      </c>
      <c r="K33" s="19">
        <v>194.74350000000001</v>
      </c>
      <c r="L33" s="37"/>
      <c r="M33" s="96">
        <v>26</v>
      </c>
      <c r="N33" s="37"/>
      <c r="O33" s="6"/>
      <c r="P33" s="38"/>
      <c r="Q33" s="38"/>
      <c r="R33" s="38"/>
      <c r="S33" s="107">
        <v>44262</v>
      </c>
      <c r="T33" s="108"/>
      <c r="U33" s="108"/>
    </row>
    <row r="34" spans="2:21" s="17" customFormat="1" ht="15" customHeight="1" x14ac:dyDescent="0.35">
      <c r="B34" s="22" t="s">
        <v>9</v>
      </c>
      <c r="C34" s="44">
        <v>25</v>
      </c>
      <c r="D34" s="23">
        <v>176.82</v>
      </c>
      <c r="E34" s="130">
        <f t="shared" si="4"/>
        <v>0.18697943226244718</v>
      </c>
      <c r="F34" s="130">
        <f t="shared" si="1"/>
        <v>-21.044876088412593</v>
      </c>
      <c r="G34" s="23">
        <f t="shared" si="5"/>
        <v>152.92580819999998</v>
      </c>
      <c r="H34" s="128"/>
      <c r="I34" s="131"/>
      <c r="J34" s="23">
        <v>176.49</v>
      </c>
      <c r="K34" s="23">
        <v>223.95</v>
      </c>
      <c r="L34" s="39"/>
      <c r="M34" s="97">
        <v>27</v>
      </c>
      <c r="N34" s="39"/>
      <c r="O34" s="6"/>
      <c r="P34" s="38"/>
      <c r="Q34" s="38"/>
      <c r="R34" s="38"/>
      <c r="S34" s="107">
        <v>44255</v>
      </c>
      <c r="T34" s="108"/>
      <c r="U34" s="108"/>
    </row>
    <row r="35" spans="2:21" s="17" customFormat="1" ht="15" customHeight="1" x14ac:dyDescent="0.35">
      <c r="B35" s="18" t="s">
        <v>19</v>
      </c>
      <c r="C35" s="43">
        <v>26</v>
      </c>
      <c r="D35" s="19">
        <v>181.74</v>
      </c>
      <c r="E35" s="127" t="s">
        <v>79</v>
      </c>
      <c r="F35" s="127">
        <f t="shared" si="1"/>
        <v>-10.942323712451611</v>
      </c>
      <c r="G35" s="19">
        <f t="shared" ref="G35" si="6">IF(D35="na","na",D35*$D$41)</f>
        <v>157.18095454285714</v>
      </c>
      <c r="H35" s="128"/>
      <c r="I35" s="129"/>
      <c r="J35" s="19">
        <v>181.74</v>
      </c>
      <c r="K35" s="19">
        <v>204.07</v>
      </c>
      <c r="L35" s="37"/>
      <c r="M35" s="96"/>
      <c r="N35" s="37"/>
      <c r="O35" s="6"/>
      <c r="P35" s="38"/>
      <c r="Q35" s="38"/>
      <c r="R35" s="38"/>
      <c r="S35" s="107">
        <v>44248</v>
      </c>
      <c r="T35" s="108"/>
      <c r="U35" s="108"/>
    </row>
    <row r="36" spans="2:21" s="17" customFormat="1" ht="15" customHeight="1" x14ac:dyDescent="0.35">
      <c r="B36" s="22" t="s">
        <v>21</v>
      </c>
      <c r="C36" s="44">
        <v>27</v>
      </c>
      <c r="D36" s="23">
        <v>194.43</v>
      </c>
      <c r="E36" s="130">
        <f t="shared" si="4"/>
        <v>-0.15918660778474703</v>
      </c>
      <c r="F36" s="130">
        <f t="shared" si="1"/>
        <v>-4.3583058684637592</v>
      </c>
      <c r="G36" s="23">
        <f>IF(D36="na","na",D36*$D$41)</f>
        <v>168.15611858571427</v>
      </c>
      <c r="H36" s="128"/>
      <c r="I36" s="131"/>
      <c r="J36" s="23">
        <v>194.74</v>
      </c>
      <c r="K36" s="23">
        <v>203.29</v>
      </c>
      <c r="L36" s="39"/>
      <c r="M36" s="97"/>
      <c r="N36" s="39"/>
      <c r="O36" s="6"/>
      <c r="P36" s="38"/>
      <c r="Q36" s="38"/>
      <c r="R36" s="38"/>
      <c r="S36" s="107">
        <v>44241</v>
      </c>
      <c r="T36" s="108"/>
      <c r="U36" s="108"/>
    </row>
    <row r="37" spans="2:21" s="17" customFormat="1" ht="15" customHeight="1" x14ac:dyDescent="0.35">
      <c r="B37" s="18" t="s">
        <v>13</v>
      </c>
      <c r="C37" s="43">
        <v>28</v>
      </c>
      <c r="D37" s="19">
        <v>246.74719999999999</v>
      </c>
      <c r="E37" s="127">
        <f t="shared" si="4"/>
        <v>-0.52008327783092057</v>
      </c>
      <c r="F37" s="127">
        <f t="shared" si="1"/>
        <v>-4.3351127656596589</v>
      </c>
      <c r="G37" s="19">
        <f>IF(D37="na","na",D37*$D$41)</f>
        <v>213.40354587199997</v>
      </c>
      <c r="H37" s="128"/>
      <c r="I37" s="129"/>
      <c r="J37" s="19">
        <v>248.03720000000001</v>
      </c>
      <c r="K37" s="19">
        <v>257.92869999999999</v>
      </c>
      <c r="L37" s="37"/>
      <c r="M37" s="96"/>
      <c r="N37" s="90"/>
      <c r="O37" s="6"/>
      <c r="P37" s="38"/>
      <c r="Q37" s="38"/>
      <c r="R37" s="38"/>
      <c r="S37" s="107">
        <v>44234</v>
      </c>
      <c r="T37" s="108"/>
      <c r="U37" s="108"/>
    </row>
    <row r="38" spans="2:21" s="17" customFormat="1" ht="15" customHeight="1" x14ac:dyDescent="0.35">
      <c r="B38" s="22" t="s">
        <v>14</v>
      </c>
      <c r="C38" s="44">
        <v>29</v>
      </c>
      <c r="D38" s="23">
        <v>209.92819706412385</v>
      </c>
      <c r="E38" s="130">
        <f t="shared" si="4"/>
        <v>-1.126068331871295</v>
      </c>
      <c r="F38" s="130">
        <f t="shared" si="1"/>
        <v>-14.476633418779443</v>
      </c>
      <c r="G38" s="23">
        <f>IF(D38="na","na",D38*$D$41)</f>
        <v>181.56</v>
      </c>
      <c r="H38" s="128"/>
      <c r="I38" s="131"/>
      <c r="J38" s="23">
        <v>212.31905470164762</v>
      </c>
      <c r="K38" s="23">
        <v>245.46297164852308</v>
      </c>
      <c r="L38" s="39"/>
      <c r="M38" s="97"/>
      <c r="N38" s="39"/>
      <c r="O38" s="88"/>
      <c r="P38" s="38"/>
      <c r="Q38" s="38"/>
      <c r="R38" s="38"/>
      <c r="S38" s="107">
        <v>44227</v>
      </c>
      <c r="T38" s="108"/>
      <c r="U38" s="109" t="e">
        <v>#N/A</v>
      </c>
    </row>
    <row r="39" spans="2:21" s="17" customFormat="1" ht="15" customHeight="1" x14ac:dyDescent="0.35">
      <c r="B39" s="61" t="s">
        <v>50</v>
      </c>
      <c r="C39" s="62">
        <v>31</v>
      </c>
      <c r="D39" s="132">
        <v>160.38858937879883</v>
      </c>
      <c r="E39" s="133">
        <f t="shared" ref="E39" si="7">IF(D39="na","na",IF(D39="","",IF(J39="","",D39/J39*100-100)))</f>
        <v>-2.2661200802019721E-2</v>
      </c>
      <c r="F39" s="133">
        <f t="shared" si="1"/>
        <v>-24.588968710890796</v>
      </c>
      <c r="G39" s="132">
        <f>IF(D39="na","na",D39*$D$41)</f>
        <v>138.7148210429292</v>
      </c>
      <c r="H39" s="134"/>
      <c r="I39" s="135"/>
      <c r="J39" s="132">
        <v>160.42494359740397</v>
      </c>
      <c r="K39" s="132">
        <v>212.6858453425792</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0.86486714285714272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46180</v>
      </c>
      <c r="F7" s="140"/>
      <c r="G7" s="141"/>
      <c r="H7" s="77"/>
      <c r="I7" s="126">
        <f>D7</f>
        <v>46180</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46173</v>
      </c>
      <c r="K10" s="112">
        <f>D7-364</f>
        <v>45816</v>
      </c>
      <c r="L10" s="15"/>
      <c r="M10" s="95"/>
      <c r="N10" s="15"/>
      <c r="O10" s="15"/>
      <c r="S10" s="105"/>
      <c r="T10" s="106"/>
      <c r="U10" s="106"/>
      <c r="Y10" s="16"/>
    </row>
    <row r="11" spans="1:15421" s="17" customFormat="1" ht="15" customHeight="1" x14ac:dyDescent="0.35">
      <c r="B11" s="18" t="s">
        <v>23</v>
      </c>
      <c r="C11" s="43">
        <v>2</v>
      </c>
      <c r="D11" s="19">
        <v>160.97</v>
      </c>
      <c r="E11" s="127">
        <f t="shared" ref="E11:E27" si="0">IFERROR(IF(D11="na","na",IF(D11="","",IF(J11="","",D11/J11*100-100))),"na")</f>
        <v>-9.9298702910687098E-2</v>
      </c>
      <c r="F11" s="127">
        <f t="shared" ref="F11:F39" si="1">IF(D11="na","na",IF(ISERROR(IF(D11="","",IF(K11="","",D11/K11*100-100))),0,IF(D11="","",IF(K11="","",D11/K11*100-100))))</f>
        <v>-22.796163069544363</v>
      </c>
      <c r="G11" s="19">
        <f t="shared" ref="G11:G19" si="2">IF(D11="na","na",D11*$D$41)</f>
        <v>139.21766398571427</v>
      </c>
      <c r="H11" s="6"/>
      <c r="I11" s="79"/>
      <c r="J11" s="20">
        <v>161.13</v>
      </c>
      <c r="K11" s="20">
        <v>208.5</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163.17089999999999</v>
      </c>
      <c r="E13" s="127">
        <f t="shared" si="0"/>
        <v>0.2270867782301309</v>
      </c>
      <c r="F13" s="127">
        <f t="shared" si="1"/>
        <v>-22.221644924247926</v>
      </c>
      <c r="G13" s="19">
        <f t="shared" si="2"/>
        <v>141.12115008042855</v>
      </c>
      <c r="H13" s="6"/>
      <c r="I13" s="80"/>
      <c r="J13" s="20">
        <v>162.80119999999999</v>
      </c>
      <c r="K13" s="20">
        <v>209.78960000000001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154.66909999999999</v>
      </c>
      <c r="E14" s="130">
        <f t="shared" si="0"/>
        <v>0.4142672578896196</v>
      </c>
      <c r="F14" s="130">
        <f t="shared" si="1"/>
        <v>-29.514909185035037</v>
      </c>
      <c r="G14" s="23">
        <f t="shared" si="2"/>
        <v>133.76822260528567</v>
      </c>
      <c r="H14" s="6"/>
      <c r="I14" s="81"/>
      <c r="J14" s="24">
        <v>154.03100000000001</v>
      </c>
      <c r="K14" s="24">
        <v>219.43520000000001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172.62</v>
      </c>
      <c r="E15" s="127">
        <f t="shared" si="0"/>
        <v>-5.7897174617878022E-2</v>
      </c>
      <c r="F15" s="127">
        <f t="shared" si="1"/>
        <v>-22.323718669846542</v>
      </c>
      <c r="G15" s="19">
        <f t="shared" si="2"/>
        <v>149.29336619999998</v>
      </c>
      <c r="H15" s="6"/>
      <c r="I15" s="80"/>
      <c r="J15" s="20">
        <v>172.72</v>
      </c>
      <c r="K15" s="20">
        <v>222.23</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76</v>
      </c>
      <c r="K17" s="20">
        <v>244.74</v>
      </c>
      <c r="L17" s="37"/>
      <c r="M17" s="96">
        <v>10</v>
      </c>
      <c r="N17" s="37"/>
      <c r="O17" s="6"/>
      <c r="P17" s="38"/>
      <c r="Q17" s="38"/>
      <c r="R17" s="38"/>
      <c r="S17" s="107">
        <v>44374</v>
      </c>
    </row>
    <row r="18" spans="2:19" s="17" customFormat="1" ht="15" customHeight="1" x14ac:dyDescent="0.35">
      <c r="B18" s="22" t="s">
        <v>1</v>
      </c>
      <c r="C18" s="44">
        <v>9</v>
      </c>
      <c r="D18" s="23">
        <v>168.13</v>
      </c>
      <c r="E18" s="130">
        <f t="shared" si="0"/>
        <v>0.83363320139137898</v>
      </c>
      <c r="F18" s="130">
        <f t="shared" si="1"/>
        <v>-26.349220255826182</v>
      </c>
      <c r="G18" s="23">
        <f t="shared" si="2"/>
        <v>145.41011272857139</v>
      </c>
      <c r="H18" s="6"/>
      <c r="I18" s="81"/>
      <c r="J18" s="24">
        <v>166.74</v>
      </c>
      <c r="K18" s="24">
        <v>228.28</v>
      </c>
      <c r="L18" s="39"/>
      <c r="M18" s="97">
        <v>11</v>
      </c>
      <c r="N18" s="39"/>
      <c r="O18" s="6"/>
      <c r="P18" s="38"/>
      <c r="Q18" s="38"/>
      <c r="R18" s="38"/>
      <c r="S18" s="107">
        <v>44367</v>
      </c>
    </row>
    <row r="19" spans="2:19" s="17" customFormat="1" ht="15" customHeight="1" x14ac:dyDescent="0.35">
      <c r="B19" s="18" t="s">
        <v>25</v>
      </c>
      <c r="C19" s="43">
        <v>10</v>
      </c>
      <c r="D19" s="19">
        <v>167</v>
      </c>
      <c r="E19" s="127" t="s">
        <v>79</v>
      </c>
      <c r="F19" s="127">
        <f t="shared" si="1"/>
        <v>-17.733990147783246</v>
      </c>
      <c r="G19" s="19">
        <f t="shared" si="2"/>
        <v>144.43281285714284</v>
      </c>
      <c r="H19" s="6"/>
      <c r="I19" s="80"/>
      <c r="J19" s="20">
        <v>167</v>
      </c>
      <c r="K19" s="20">
        <v>203</v>
      </c>
      <c r="L19" s="37"/>
      <c r="M19" s="96">
        <v>12</v>
      </c>
      <c r="N19" s="37"/>
      <c r="O19" s="6"/>
      <c r="P19" s="38"/>
      <c r="Q19" s="38"/>
      <c r="R19" s="38"/>
      <c r="S19" s="107">
        <v>44360</v>
      </c>
    </row>
    <row r="20" spans="2:19" s="17" customFormat="1" ht="15" customHeight="1" x14ac:dyDescent="0.35">
      <c r="B20" s="22" t="s">
        <v>17</v>
      </c>
      <c r="C20" s="44">
        <v>11</v>
      </c>
      <c r="D20" s="23">
        <v>144.82</v>
      </c>
      <c r="E20" s="130">
        <f t="shared" si="0"/>
        <v>0.18678657903838314</v>
      </c>
      <c r="F20" s="130">
        <f t="shared" si="1"/>
        <v>-27.64426679990008</v>
      </c>
      <c r="G20" s="23">
        <f>IF(D20="na","na",D20*$D$41)</f>
        <v>125.25005962857141</v>
      </c>
      <c r="H20" s="6"/>
      <c r="I20" s="81"/>
      <c r="J20" s="24">
        <v>144.55000000000001</v>
      </c>
      <c r="K20" s="24">
        <v>200.15</v>
      </c>
      <c r="L20" s="39"/>
      <c r="M20" s="97">
        <v>13</v>
      </c>
      <c r="N20" s="39"/>
      <c r="O20" s="6"/>
      <c r="P20" s="38"/>
      <c r="Q20" s="38"/>
      <c r="R20" s="38"/>
      <c r="S20" s="107">
        <v>44353</v>
      </c>
    </row>
    <row r="21" spans="2:19" s="17" customFormat="1" ht="15" customHeight="1" x14ac:dyDescent="0.35">
      <c r="B21" s="18" t="s">
        <v>2</v>
      </c>
      <c r="C21" s="43">
        <v>12</v>
      </c>
      <c r="D21" s="19">
        <v>176.98</v>
      </c>
      <c r="E21" s="127">
        <f t="shared" si="0"/>
        <v>-5.6500367252425576E-3</v>
      </c>
      <c r="F21" s="127">
        <f t="shared" si="1"/>
        <v>-18.423599907812857</v>
      </c>
      <c r="G21" s="19">
        <f>IF(D21="na","na",D21*$D$41)</f>
        <v>153.06418694285711</v>
      </c>
      <c r="H21" s="6"/>
      <c r="I21" s="80"/>
      <c r="J21" s="20">
        <v>176.99</v>
      </c>
      <c r="K21" s="20">
        <v>216.95</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167.13</v>
      </c>
      <c r="E24" s="130">
        <f t="shared" si="0"/>
        <v>-0.63023960996491724</v>
      </c>
      <c r="F24" s="130">
        <f t="shared" si="1"/>
        <v>-26.303024958109177</v>
      </c>
      <c r="G24" s="23">
        <f t="shared" si="3"/>
        <v>144.54524558571427</v>
      </c>
      <c r="H24" s="6"/>
      <c r="I24" s="81"/>
      <c r="J24" s="24">
        <v>168.19</v>
      </c>
      <c r="K24" s="24">
        <v>226.78</v>
      </c>
      <c r="L24" s="39"/>
      <c r="M24" s="97">
        <v>17</v>
      </c>
      <c r="N24" s="39"/>
      <c r="O24" s="6"/>
      <c r="P24" s="38"/>
      <c r="Q24" s="38"/>
      <c r="R24" s="38"/>
      <c r="S24" s="107">
        <v>44325</v>
      </c>
    </row>
    <row r="25" spans="2:19" s="17" customFormat="1" ht="15" customHeight="1" x14ac:dyDescent="0.35">
      <c r="B25" s="18" t="s">
        <v>18</v>
      </c>
      <c r="C25" s="43">
        <v>16</v>
      </c>
      <c r="D25" s="19">
        <v>171.05</v>
      </c>
      <c r="E25" s="127">
        <f t="shared" si="0"/>
        <v>-2.3965763195434988</v>
      </c>
      <c r="F25" s="127">
        <f t="shared" si="1"/>
        <v>-23.275320714093468</v>
      </c>
      <c r="G25" s="19">
        <f t="shared" si="3"/>
        <v>147.93552478571428</v>
      </c>
      <c r="H25" s="6"/>
      <c r="I25" s="80"/>
      <c r="J25" s="20">
        <v>175.25</v>
      </c>
      <c r="K25" s="20">
        <v>222.94</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159.84110000000001</v>
      </c>
      <c r="E27" s="127">
        <f t="shared" si="0"/>
        <v>-1.2714670079481181</v>
      </c>
      <c r="F27" s="127">
        <f t="shared" si="1"/>
        <v>-26.985357430801244</v>
      </c>
      <c r="G27" s="19">
        <f t="shared" si="3"/>
        <v>138.24131546814286</v>
      </c>
      <c r="H27" s="6"/>
      <c r="I27" s="79"/>
      <c r="J27" s="20">
        <v>161.89959999999999</v>
      </c>
      <c r="K27" s="20">
        <v>218.91650000000001</v>
      </c>
      <c r="L27" s="37"/>
      <c r="M27" s="96">
        <v>20</v>
      </c>
      <c r="N27" s="37"/>
      <c r="O27" s="6"/>
      <c r="P27" s="38"/>
      <c r="Q27" s="38"/>
      <c r="R27" s="38"/>
      <c r="S27" s="107">
        <v>44304</v>
      </c>
    </row>
    <row r="28" spans="2:19" s="17" customFormat="1" ht="15" customHeight="1" x14ac:dyDescent="0.35">
      <c r="B28" s="22" t="s">
        <v>41</v>
      </c>
      <c r="C28" s="44">
        <v>19</v>
      </c>
      <c r="D28" s="23">
        <v>244.67</v>
      </c>
      <c r="E28" s="130">
        <f>IFERROR(IF(D28="na","na",IF(D28="","",IF(J28="","",D28/J28*100-100))),"na")</f>
        <v>-1.2670997941971649</v>
      </c>
      <c r="F28" s="130">
        <f t="shared" si="1"/>
        <v>-2.3663208300079788</v>
      </c>
      <c r="G28" s="23">
        <f t="shared" si="3"/>
        <v>211.60704384285711</v>
      </c>
      <c r="H28" s="6"/>
      <c r="I28" s="81"/>
      <c r="J28" s="24">
        <v>247.81</v>
      </c>
      <c r="K28" s="24">
        <v>250.6</v>
      </c>
      <c r="L28" s="39"/>
      <c r="M28" s="97">
        <v>21</v>
      </c>
      <c r="N28" s="39"/>
      <c r="O28" s="6"/>
      <c r="P28" s="38"/>
      <c r="Q28" s="38"/>
      <c r="R28" s="38"/>
      <c r="S28" s="107">
        <v>44297</v>
      </c>
    </row>
    <row r="29" spans="2:19" s="17" customFormat="1" ht="15" customHeight="1" x14ac:dyDescent="0.35">
      <c r="B29" s="18" t="s">
        <v>4</v>
      </c>
      <c r="C29" s="43">
        <v>20</v>
      </c>
      <c r="D29" s="19">
        <v>120.98</v>
      </c>
      <c r="E29" s="127">
        <f t="shared" ref="E29:E38" si="4">IFERROR(IF(D29="na","na",IF(D29="","",IF(J29="","",D29/J29*100-100))),"na")</f>
        <v>5.7894301546610905E-2</v>
      </c>
      <c r="F29" s="127">
        <f t="shared" si="1"/>
        <v>-34.816810344827587</v>
      </c>
      <c r="G29" s="19">
        <f t="shared" si="3"/>
        <v>104.63162694285712</v>
      </c>
      <c r="H29" s="6"/>
      <c r="I29" s="80"/>
      <c r="J29" s="20">
        <v>120.91</v>
      </c>
      <c r="K29" s="20">
        <v>185.6</v>
      </c>
      <c r="L29" s="37"/>
      <c r="M29" s="96">
        <v>22</v>
      </c>
      <c r="N29" s="37"/>
      <c r="O29" s="6"/>
      <c r="P29" s="38"/>
      <c r="Q29" s="38"/>
      <c r="R29" s="38"/>
      <c r="S29" s="107">
        <v>44290</v>
      </c>
    </row>
    <row r="30" spans="2:19" s="17" customFormat="1" ht="15" customHeight="1" x14ac:dyDescent="0.35">
      <c r="B30" s="22" t="s">
        <v>11</v>
      </c>
      <c r="C30" s="44">
        <v>21</v>
      </c>
      <c r="D30" s="23">
        <v>194.66</v>
      </c>
      <c r="E30" s="130">
        <f t="shared" si="4"/>
        <v>0.205909605683118</v>
      </c>
      <c r="F30" s="130">
        <f t="shared" si="1"/>
        <v>-18.439686596555916</v>
      </c>
      <c r="G30" s="23">
        <f t="shared" si="3"/>
        <v>168.35503802857139</v>
      </c>
      <c r="H30" s="6"/>
      <c r="I30" s="81"/>
      <c r="J30" s="24">
        <v>194.26</v>
      </c>
      <c r="K30" s="24">
        <v>238.67</v>
      </c>
      <c r="L30" s="39"/>
      <c r="M30" s="97">
        <v>23</v>
      </c>
      <c r="N30" s="39"/>
      <c r="O30" s="6"/>
      <c r="P30" s="38"/>
      <c r="Q30" s="38"/>
      <c r="R30" s="38"/>
      <c r="S30" s="107">
        <v>44283</v>
      </c>
    </row>
    <row r="31" spans="2:19" s="17" customFormat="1" ht="15" customHeight="1" x14ac:dyDescent="0.35">
      <c r="B31" s="18" t="s">
        <v>12</v>
      </c>
      <c r="C31" s="43">
        <v>22</v>
      </c>
      <c r="D31" s="19">
        <v>157.21270000000001</v>
      </c>
      <c r="E31" s="127">
        <f t="shared" si="4"/>
        <v>4.269925470393332E-2</v>
      </c>
      <c r="F31" s="127">
        <f t="shared" si="1"/>
        <v>-27.102980978289835</v>
      </c>
      <c r="G31" s="19">
        <f t="shared" si="3"/>
        <v>135.96809866985714</v>
      </c>
      <c r="H31" s="6"/>
      <c r="I31" s="80"/>
      <c r="J31" s="20">
        <v>157.1456</v>
      </c>
      <c r="K31" s="20">
        <v>215.66409999999999</v>
      </c>
      <c r="L31" s="37"/>
      <c r="M31" s="96">
        <v>24</v>
      </c>
      <c r="N31" s="37"/>
      <c r="O31" s="6"/>
      <c r="P31" s="38"/>
      <c r="Q31" s="38"/>
      <c r="R31" s="38"/>
      <c r="S31" s="107">
        <v>44276</v>
      </c>
    </row>
    <row r="32" spans="2:19" s="17" customFormat="1" ht="15" customHeight="1" x14ac:dyDescent="0.35">
      <c r="B32" s="22" t="s">
        <v>8</v>
      </c>
      <c r="C32" s="44">
        <v>23</v>
      </c>
      <c r="D32" s="23">
        <v>177.42</v>
      </c>
      <c r="E32" s="130">
        <f t="shared" si="4"/>
        <v>0.47570506286101022</v>
      </c>
      <c r="F32" s="130">
        <f t="shared" si="1"/>
        <v>-25.497606449987416</v>
      </c>
      <c r="G32" s="23">
        <f t="shared" si="3"/>
        <v>153.44472848571425</v>
      </c>
      <c r="H32" s="6"/>
      <c r="I32" s="81"/>
      <c r="J32" s="24">
        <v>176.58</v>
      </c>
      <c r="K32" s="24">
        <v>238.14</v>
      </c>
      <c r="L32" s="39"/>
      <c r="M32" s="97">
        <v>25</v>
      </c>
      <c r="N32" s="39"/>
      <c r="O32" s="6"/>
      <c r="P32" s="38"/>
      <c r="Q32" s="38"/>
      <c r="R32" s="38"/>
      <c r="S32" s="107">
        <v>44269</v>
      </c>
    </row>
    <row r="33" spans="2:21" s="17" customFormat="1" ht="15" customHeight="1" x14ac:dyDescent="0.35">
      <c r="B33" s="18" t="s">
        <v>15</v>
      </c>
      <c r="C33" s="43">
        <v>24</v>
      </c>
      <c r="D33" s="19">
        <v>130.1747</v>
      </c>
      <c r="E33" s="127">
        <f t="shared" si="4"/>
        <v>1.7749180052304609</v>
      </c>
      <c r="F33" s="127">
        <f t="shared" si="1"/>
        <v>-34.1510076297495</v>
      </c>
      <c r="G33" s="19">
        <f t="shared" si="3"/>
        <v>112.5838208612857</v>
      </c>
      <c r="H33" s="6"/>
      <c r="I33" s="80"/>
      <c r="J33" s="20">
        <v>127.9045</v>
      </c>
      <c r="K33" s="20">
        <v>197.6867</v>
      </c>
      <c r="L33" s="37"/>
      <c r="M33" s="96">
        <v>26</v>
      </c>
      <c r="N33" s="37"/>
      <c r="O33" s="6"/>
      <c r="P33" s="38"/>
      <c r="Q33" s="38"/>
      <c r="R33" s="38"/>
      <c r="S33" s="107">
        <v>44262</v>
      </c>
      <c r="T33" s="108"/>
      <c r="U33" s="108"/>
    </row>
    <row r="34" spans="2:21" s="17" customFormat="1" ht="15" customHeight="1" x14ac:dyDescent="0.35">
      <c r="B34" s="22" t="s">
        <v>9</v>
      </c>
      <c r="C34" s="44">
        <v>25</v>
      </c>
      <c r="D34" s="23">
        <v>192.92</v>
      </c>
      <c r="E34" s="130">
        <f t="shared" si="4"/>
        <v>-0.20691082143596873</v>
      </c>
      <c r="F34" s="130">
        <f t="shared" si="1"/>
        <v>-20.340242794615577</v>
      </c>
      <c r="G34" s="23">
        <f t="shared" si="3"/>
        <v>166.85016919999995</v>
      </c>
      <c r="H34" s="6"/>
      <c r="I34" s="81"/>
      <c r="J34" s="24">
        <v>193.32</v>
      </c>
      <c r="K34" s="24">
        <v>242.18</v>
      </c>
      <c r="L34" s="39"/>
      <c r="M34" s="97">
        <v>27</v>
      </c>
      <c r="N34" s="39"/>
      <c r="O34" s="6"/>
      <c r="P34" s="38"/>
      <c r="Q34" s="38"/>
      <c r="R34" s="38"/>
      <c r="S34" s="107">
        <v>44255</v>
      </c>
      <c r="T34" s="108"/>
      <c r="U34" s="108"/>
    </row>
    <row r="35" spans="2:21" s="17" customFormat="1" ht="15" customHeight="1" x14ac:dyDescent="0.35">
      <c r="B35" s="18" t="s">
        <v>19</v>
      </c>
      <c r="C35" s="43">
        <v>26</v>
      </c>
      <c r="D35" s="19">
        <v>151.05000000000001</v>
      </c>
      <c r="E35" s="127" t="s">
        <v>79</v>
      </c>
      <c r="F35" s="127">
        <f t="shared" si="1"/>
        <v>-24.899318848505942</v>
      </c>
      <c r="G35" s="19">
        <f t="shared" si="3"/>
        <v>130.63818192857141</v>
      </c>
      <c r="H35" s="6"/>
      <c r="I35" s="80"/>
      <c r="J35" s="20">
        <v>151.05000000000001</v>
      </c>
      <c r="K35" s="20">
        <v>201.13</v>
      </c>
      <c r="L35" s="37"/>
      <c r="M35" s="96"/>
      <c r="N35" s="37"/>
      <c r="O35" s="6"/>
      <c r="P35" s="38"/>
      <c r="Q35" s="38"/>
      <c r="R35" s="38"/>
      <c r="S35" s="107">
        <v>44248</v>
      </c>
      <c r="T35" s="108"/>
      <c r="U35" s="108"/>
    </row>
    <row r="36" spans="2:21" s="17" customFormat="1" ht="15" customHeight="1" x14ac:dyDescent="0.35">
      <c r="B36" s="22" t="s">
        <v>21</v>
      </c>
      <c r="C36" s="44">
        <v>27</v>
      </c>
      <c r="D36" s="23">
        <v>203.27</v>
      </c>
      <c r="E36" s="130">
        <f t="shared" si="4"/>
        <v>-1.9674388864288517E-2</v>
      </c>
      <c r="F36" s="130">
        <f t="shared" si="1"/>
        <v>-4.1721666980954097</v>
      </c>
      <c r="G36" s="23">
        <f>IF(D36="na","na",D36*$D$41)</f>
        <v>175.80154412857141</v>
      </c>
      <c r="H36" s="6"/>
      <c r="I36" s="81"/>
      <c r="J36" s="24">
        <v>203.31</v>
      </c>
      <c r="K36" s="24">
        <v>212.12</v>
      </c>
      <c r="L36" s="39"/>
      <c r="M36" s="97"/>
      <c r="N36" s="39"/>
      <c r="O36" s="6"/>
      <c r="P36" s="38"/>
      <c r="Q36" s="38"/>
      <c r="R36" s="38"/>
      <c r="S36" s="107">
        <v>44241</v>
      </c>
      <c r="T36" s="108"/>
      <c r="U36" s="108"/>
    </row>
    <row r="37" spans="2:21" s="17" customFormat="1" ht="15" customHeight="1" x14ac:dyDescent="0.35">
      <c r="B37" s="18" t="s">
        <v>13</v>
      </c>
      <c r="C37" s="43">
        <v>28</v>
      </c>
      <c r="D37" s="19">
        <v>251.5402</v>
      </c>
      <c r="E37" s="127">
        <f t="shared" si="4"/>
        <v>-0.91775281925677632</v>
      </c>
      <c r="F37" s="127">
        <f t="shared" si="1"/>
        <v>-3.9761639359281844</v>
      </c>
      <c r="G37" s="19">
        <f>IF(D37="na","na",D37*$D$41)</f>
        <v>217.54885408771426</v>
      </c>
      <c r="H37" s="6"/>
      <c r="I37" s="80"/>
      <c r="J37" s="20">
        <v>253.87010000000001</v>
      </c>
      <c r="K37" s="20">
        <v>261.95600000000002</v>
      </c>
      <c r="L37" s="37"/>
      <c r="M37" s="96"/>
      <c r="N37" s="90"/>
      <c r="O37" s="6"/>
      <c r="P37" s="38"/>
      <c r="Q37" s="38"/>
      <c r="R37" s="38"/>
      <c r="S37" s="107">
        <v>44234</v>
      </c>
      <c r="T37" s="108"/>
      <c r="U37" s="108"/>
    </row>
    <row r="38" spans="2:21" s="17" customFormat="1" ht="15" customHeight="1" x14ac:dyDescent="0.35">
      <c r="B38" s="22" t="s">
        <v>14</v>
      </c>
      <c r="C38" s="44">
        <v>29</v>
      </c>
      <c r="D38" s="23">
        <v>212.85350185907996</v>
      </c>
      <c r="E38" s="130">
        <f t="shared" si="4"/>
        <v>-0.66732728669427388</v>
      </c>
      <c r="F38" s="130">
        <f t="shared" si="1"/>
        <v>-14.435054196515622</v>
      </c>
      <c r="G38" s="23">
        <f>IF(D38="na","na",D38*$D$41)</f>
        <v>184.09</v>
      </c>
      <c r="H38" s="6"/>
      <c r="I38" s="81"/>
      <c r="J38" s="24">
        <v>214.28347395163564</v>
      </c>
      <c r="K38" s="24">
        <v>248.76250415437312</v>
      </c>
      <c r="L38" s="39"/>
      <c r="M38" s="97"/>
      <c r="N38" s="39"/>
      <c r="O38" s="88"/>
      <c r="P38" s="38"/>
      <c r="Q38" s="38"/>
      <c r="R38" s="38"/>
      <c r="S38" s="107">
        <v>44227</v>
      </c>
      <c r="T38" s="108"/>
      <c r="U38" s="109" t="e">
        <v>#N/A</v>
      </c>
    </row>
    <row r="39" spans="2:21" s="17" customFormat="1" ht="15" customHeight="1" x14ac:dyDescent="0.35">
      <c r="B39" s="61" t="s">
        <v>50</v>
      </c>
      <c r="C39" s="62">
        <v>31</v>
      </c>
      <c r="D39" s="132">
        <v>165.21620255715996</v>
      </c>
      <c r="E39" s="133">
        <f t="shared" ref="E39" si="5">IF(D39="na","na",IF(D39="","",IF(J39="","",D39/J39*100-100)))</f>
        <v>0.26181978875612799</v>
      </c>
      <c r="F39" s="133">
        <f t="shared" si="1"/>
        <v>-24.253749886419655</v>
      </c>
      <c r="G39" s="132">
        <f>IF(D39="na","na",D39*$D$41)</f>
        <v>142.89006505931789</v>
      </c>
      <c r="H39" s="82"/>
      <c r="I39" s="83"/>
      <c r="J39" s="63">
        <v>164.78476343762529</v>
      </c>
      <c r="K39" s="63">
        <v>218.1179956887909</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0.86486714285714272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46180</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46173</v>
      </c>
      <c r="K10" s="112">
        <f>$D$7-364</f>
        <v>45816</v>
      </c>
      <c r="L10" s="40"/>
      <c r="M10" s="99"/>
      <c r="N10" s="40"/>
      <c r="O10" s="6"/>
      <c r="P10" s="6"/>
      <c r="Q10" s="6"/>
      <c r="R10" s="6"/>
      <c r="S10" s="101">
        <v>44115</v>
      </c>
      <c r="T10" s="91"/>
      <c r="U10" s="91"/>
      <c r="V10" s="6"/>
    </row>
    <row r="11" spans="1:15421" s="25" customFormat="1" ht="15" customHeight="1" x14ac:dyDescent="0.35">
      <c r="B11" s="18" t="s">
        <v>45</v>
      </c>
      <c r="C11" s="19"/>
      <c r="D11" s="19">
        <v>0.97</v>
      </c>
      <c r="E11" s="127" t="str">
        <f>IF(J11="","na",IF(D11/J11*100-100&lt;0.05,IF(D11/J11*100-100&gt;-0.05,"no change",D11/J11*100-100),D11/J11*100-100))</f>
        <v>no change</v>
      </c>
      <c r="F11" s="127">
        <f>IF(K11="","na",IF(D11/K11*100-100&lt;0.05,IF(D11/K11*100-100&gt;-0.05,"-",D11/K11*100-100),D11/K11*100-100))</f>
        <v>-32.167832167832159</v>
      </c>
      <c r="G11" s="19">
        <v>83.892112857142848</v>
      </c>
      <c r="H11" s="128"/>
      <c r="I11" s="129"/>
      <c r="J11" s="19">
        <v>0.97</v>
      </c>
      <c r="K11" s="19">
        <v>1.43</v>
      </c>
      <c r="L11" s="37"/>
      <c r="M11" s="100"/>
      <c r="N11" s="37"/>
      <c r="O11" s="6"/>
      <c r="P11" s="6"/>
      <c r="Q11" s="6"/>
      <c r="R11" s="6"/>
      <c r="S11" s="101">
        <v>44101</v>
      </c>
      <c r="T11" s="91"/>
      <c r="U11" s="91"/>
      <c r="V11" s="6"/>
    </row>
    <row r="12" spans="1:15421" s="17" customFormat="1" ht="15" customHeight="1" x14ac:dyDescent="0.35">
      <c r="B12" s="22" t="s">
        <v>59</v>
      </c>
      <c r="C12" s="23"/>
      <c r="D12" s="23">
        <v>0.82286041955368672</v>
      </c>
      <c r="E12" s="130">
        <f>IF(J12="","na",IF(D12/J12*100-100&lt;0.05,IF(D12/J12*100-100&gt;-0.05,"no change",D12/J12*100-100),D12/J12*100-100))</f>
        <v>5.1107231119655694</v>
      </c>
      <c r="F12" s="130">
        <f>IF(K12="","na",IF(D12/K12*100-100&lt;0.05,IF(D12/K12*100-100&gt;-0.05,"-",D12/K12*100-100),D12/K12*100-100))</f>
        <v>-39.224134627349095</v>
      </c>
      <c r="G12" s="23">
        <v>71.166494002962679</v>
      </c>
      <c r="H12" s="128"/>
      <c r="I12" s="131"/>
      <c r="J12" s="23">
        <v>0.78285106903618495</v>
      </c>
      <c r="K12" s="23">
        <v>1.3539262904909179</v>
      </c>
      <c r="L12" s="39"/>
      <c r="M12" s="98"/>
      <c r="N12" s="39"/>
      <c r="O12" s="6"/>
      <c r="P12" s="38"/>
      <c r="Q12" s="38"/>
      <c r="R12" s="38"/>
      <c r="S12" s="107">
        <v>44094</v>
      </c>
      <c r="T12" s="108"/>
      <c r="U12" s="108"/>
      <c r="V12" s="38"/>
      <c r="AB12" s="21"/>
    </row>
    <row r="13" spans="1:15421" s="25" customFormat="1" ht="15" customHeight="1" x14ac:dyDescent="0.35">
      <c r="B13" s="18" t="s">
        <v>46</v>
      </c>
      <c r="C13" s="19"/>
      <c r="D13" s="19">
        <v>1.06</v>
      </c>
      <c r="E13" s="127" t="str">
        <f>IF(J13="","na",IF(D13/J13*100-100&lt;0.05,IF(D13/J13*100-100&gt;-0.05,"no change",D13/J13*100-100),D13/J13*100-100))</f>
        <v>no change</v>
      </c>
      <c r="F13" s="127">
        <f>IF(K13="","na",IF(D13/K13*100-100&lt;0.05,IF(D13/K13*100-100&gt;-0.05,"-",D13/K13*100-100),D13/K13*100-100))</f>
        <v>-29.80132450331125</v>
      </c>
      <c r="G13" s="19">
        <v>91.675917142857131</v>
      </c>
      <c r="H13" s="128"/>
      <c r="I13" s="129"/>
      <c r="J13" s="19">
        <v>1.06</v>
      </c>
      <c r="K13" s="19">
        <v>1.51</v>
      </c>
      <c r="L13" s="37"/>
      <c r="M13" s="100"/>
      <c r="N13" s="37"/>
      <c r="O13" s="6"/>
      <c r="P13" s="6"/>
      <c r="Q13" s="6"/>
      <c r="R13" s="6"/>
      <c r="S13" s="101">
        <v>44087</v>
      </c>
      <c r="T13" s="91"/>
      <c r="U13" s="91"/>
      <c r="V13" s="6"/>
    </row>
    <row r="14" spans="1:15421" s="17" customFormat="1" ht="15" customHeight="1" x14ac:dyDescent="0.35">
      <c r="B14" s="22" t="s">
        <v>47</v>
      </c>
      <c r="C14" s="23"/>
      <c r="D14" s="23">
        <v>0.94499999999999995</v>
      </c>
      <c r="E14" s="130">
        <f>IF(J14="","na",IF(D14/J14*100-100&lt;0.05,IF(D14/J14*100-100&gt;-0.05,"no change",D14/J14*100-100),D14/J14*100-100))</f>
        <v>0.4250797024442079</v>
      </c>
      <c r="F14" s="130">
        <f>IF(K14="","na",IF(D14/K14*100-100&lt;0.05,IF(D14/K14*100-100&gt;-0.05,"-",D14/K14*100-100),D14/K14*100-100))</f>
        <v>-22.730989370400664</v>
      </c>
      <c r="G14" s="23">
        <v>81.729944999999987</v>
      </c>
      <c r="H14" s="128"/>
      <c r="I14" s="131"/>
      <c r="J14" s="23">
        <v>0.94099999999999995</v>
      </c>
      <c r="K14" s="23">
        <v>1.2230000000000001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0.86486714285714272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2026-06-11T13:44:11Z</dcterms:modified>
</cp:coreProperties>
</file>